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Us\"/>
    </mc:Choice>
  </mc:AlternateContent>
  <xr:revisionPtr revIDLastSave="0" documentId="8_{8B30024B-9995-4518-A125-EF755799CA9D}" xr6:coauthVersionLast="47" xr6:coauthVersionMax="47" xr10:uidLastSave="{00000000-0000-0000-0000-000000000000}"/>
  <bookViews>
    <workbookView xWindow="-120" yWindow="-120" windowWidth="29040" windowHeight="15840" xr2:uid="{EC4F4654-05F8-42D7-B708-5FF368DB97F0}"/>
  </bookViews>
  <sheets>
    <sheet name="WANDA'S MASTER BUDGET 08032021" sheetId="2" r:id="rId1"/>
    <sheet name="Square Footage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7" i="3"/>
  <c r="I31" i="2"/>
  <c r="J52" i="2"/>
  <c r="J73" i="2"/>
  <c r="I73" i="2"/>
  <c r="H73" i="2"/>
  <c r="I41" i="2"/>
  <c r="J35" i="2"/>
  <c r="J29" i="2"/>
  <c r="J28" i="2"/>
  <c r="J27" i="2"/>
  <c r="J26" i="2"/>
  <c r="I15" i="2"/>
  <c r="I21" i="2" s="1"/>
  <c r="I5" i="2"/>
  <c r="I11" i="2" s="1"/>
  <c r="J19" i="2"/>
  <c r="J18" i="2"/>
  <c r="J17" i="2"/>
  <c r="J16" i="2"/>
  <c r="J10" i="2"/>
  <c r="J9" i="2"/>
  <c r="J8" i="2"/>
  <c r="J7" i="2"/>
  <c r="J6" i="2"/>
  <c r="J21" i="2" l="1"/>
  <c r="J31" i="2"/>
  <c r="J11" i="2"/>
  <c r="J32" i="2"/>
  <c r="J12" i="2"/>
  <c r="J40" i="2" s="1"/>
  <c r="J77" i="2" s="1"/>
  <c r="K79" i="2" s="1"/>
  <c r="J22" i="2"/>
  <c r="J43" i="2" l="1"/>
</calcChain>
</file>

<file path=xl/sharedStrings.xml><?xml version="1.0" encoding="utf-8"?>
<sst xmlns="http://schemas.openxmlformats.org/spreadsheetml/2006/main" count="115" uniqueCount="86">
  <si>
    <t>Rent</t>
  </si>
  <si>
    <t>Utilities</t>
  </si>
  <si>
    <t>Computer Services</t>
  </si>
  <si>
    <t>Phone</t>
  </si>
  <si>
    <t>Internet</t>
  </si>
  <si>
    <t>MIS System Costs/year</t>
  </si>
  <si>
    <t>Partner</t>
  </si>
  <si>
    <t>Communications Costs Billed to Divisions not sites</t>
  </si>
  <si>
    <t xml:space="preserve">The Delaware Department of Labor, Division of Employment and Training </t>
  </si>
  <si>
    <t>Fox Valley</t>
  </si>
  <si>
    <t>included in rent</t>
  </si>
  <si>
    <t>Chapman Road</t>
  </si>
  <si>
    <t>Georgetown</t>
  </si>
  <si>
    <t>Dover</t>
  </si>
  <si>
    <t>Hudson Center</t>
  </si>
  <si>
    <t>Included in rent</t>
  </si>
  <si>
    <t>AWARE</t>
  </si>
  <si>
    <t>Delaware Department of Labor, Division of Vocational Rehabilitation</t>
  </si>
  <si>
    <t>UI System</t>
  </si>
  <si>
    <t>Delaware Department of Labor, Division of Unemployment Insurance</t>
  </si>
  <si>
    <t>Delaware Department of Education</t>
  </si>
  <si>
    <t>Computer System</t>
  </si>
  <si>
    <t>Delaware Department of Health and Social Services, DVI</t>
  </si>
  <si>
    <t xml:space="preserve">Assistive Technologies When Available </t>
  </si>
  <si>
    <t>Career Services</t>
  </si>
  <si>
    <t xml:space="preserve">Shared Costs </t>
  </si>
  <si>
    <t xml:space="preserve">Delaware Department of Education </t>
  </si>
  <si>
    <t>Delaware Department of Labor Employment and Training</t>
  </si>
  <si>
    <t xml:space="preserve">Delaware Department of Labor Vocational Rehabilitation </t>
  </si>
  <si>
    <t xml:space="preserve"> In Kind Contributions</t>
  </si>
  <si>
    <t>Cash Contributions</t>
  </si>
  <si>
    <t>Adult Continuing Education Network</t>
  </si>
  <si>
    <t>Delaware Department of Health and Social Services, Division of Social Services</t>
  </si>
  <si>
    <t>Delaware Department of Health and Social Services, Division of Services for Aging and Adults with Physical Disabilities</t>
  </si>
  <si>
    <t>Wilmington Job Corps Center</t>
  </si>
  <si>
    <t>Criminal Justice Council</t>
  </si>
  <si>
    <t xml:space="preserve">One Stop Operator </t>
  </si>
  <si>
    <t xml:space="preserve">Delaware Department of Health and Social Services, Office of Financial Empowerment </t>
  </si>
  <si>
    <t>Division of Libraries</t>
  </si>
  <si>
    <t>Division of Small Business</t>
  </si>
  <si>
    <t>Telamon</t>
  </si>
  <si>
    <t xml:space="preserve">Grand total </t>
  </si>
  <si>
    <t>Infrastructure Total</t>
  </si>
  <si>
    <t>Communications Costs Billed to Divisions not sites (DOL-DVR)</t>
  </si>
  <si>
    <t>Total E&amp;T Infrastructure Costs</t>
  </si>
  <si>
    <t>Total DVR Infrastructure Costs</t>
  </si>
  <si>
    <t>Communications Costs: (Billed to Divisions not sites)   DOL-DET</t>
  </si>
  <si>
    <t>Infrastructure   Subtotal</t>
  </si>
  <si>
    <t>Bill's Total</t>
  </si>
  <si>
    <t>Infrastructure Summary:</t>
  </si>
  <si>
    <t>Total Rent</t>
  </si>
  <si>
    <t xml:space="preserve">Total Utilities </t>
  </si>
  <si>
    <t>Total Computer Services</t>
  </si>
  <si>
    <t>Total Phone</t>
  </si>
  <si>
    <t>Total Communication Costs less MIS</t>
  </si>
  <si>
    <t>Total MIS Brick &amp; Mortar Costs</t>
  </si>
  <si>
    <t>Assistive Technology</t>
  </si>
  <si>
    <t>Variance</t>
  </si>
  <si>
    <t xml:space="preserve">Total Infrastructure Summary </t>
  </si>
  <si>
    <t xml:space="preserve">Total IFA Summary </t>
  </si>
  <si>
    <t>Cross Check</t>
  </si>
  <si>
    <t>Total Infrastructure Cost</t>
  </si>
  <si>
    <t>Total Shared Costs:  Career Services</t>
  </si>
  <si>
    <t>Total Career Services Shared Costs</t>
  </si>
  <si>
    <t>Brick &amp; Mortar Location</t>
  </si>
  <si>
    <t>Total Contributions</t>
  </si>
  <si>
    <t>The Delaware State Housing Authority:  Computer Systems at Housing Location</t>
  </si>
  <si>
    <t>Total In Kind and Cash Contributions</t>
  </si>
  <si>
    <t>Total IFA Costs</t>
  </si>
  <si>
    <t>Subtotal:  DOL-DUI</t>
  </si>
  <si>
    <t>Total:  DOL_DUI</t>
  </si>
  <si>
    <t>Subtotal:  DOL-DVR</t>
  </si>
  <si>
    <t>Subtotal:  DOL-DET</t>
  </si>
  <si>
    <t>Delaware Department of Labor, Division of Employment and Training</t>
  </si>
  <si>
    <t xml:space="preserve">DELAWARE JOBLINK               </t>
  </si>
  <si>
    <t>Partner In Kind &amp; Cash Contribution</t>
  </si>
  <si>
    <t>Square Footage Allocations</t>
  </si>
  <si>
    <t>AJC Location</t>
  </si>
  <si>
    <t xml:space="preserve">Square Footage </t>
  </si>
  <si>
    <t xml:space="preserve">Cost per square foot </t>
  </si>
  <si>
    <t>Total Cost per Square Footage</t>
  </si>
  <si>
    <t>Department of Labor - Division of Employment &amp; Training</t>
  </si>
  <si>
    <t>Department of Labor - Division of Voc Rehab</t>
  </si>
  <si>
    <t>Department of Laor - Division of Unemployment Insurance</t>
  </si>
  <si>
    <t>Total Costs Per Square Footage for E&amp;T, DVR, and UI</t>
  </si>
  <si>
    <t>Annex A Master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</si>
</sst>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sz val="11"/>
      <color theme="5" tint="-0.499984740745262"/>
      <name val="Cambria"/>
      <family val="1"/>
    </font>
    <font>
      <b/>
      <sz val="11"/>
      <color rgb="FF00B05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color theme="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u/>
      <sz val="11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8" fontId="2" fillId="2" borderId="1" xfId="0" applyNumberFormat="1" applyFont="1" applyFill="1" applyBorder="1"/>
    <xf numFmtId="8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/>
    <xf numFmtId="8" fontId="3" fillId="7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2" fillId="5" borderId="1" xfId="0" applyFont="1" applyFill="1" applyBorder="1"/>
    <xf numFmtId="8" fontId="2" fillId="5" borderId="1" xfId="0" applyNumberFormat="1" applyFont="1" applyFill="1" applyBorder="1"/>
    <xf numFmtId="44" fontId="2" fillId="5" borderId="1" xfId="1" applyFont="1" applyFill="1" applyBorder="1"/>
    <xf numFmtId="0" fontId="3" fillId="5" borderId="1" xfId="0" applyFont="1" applyFill="1" applyBorder="1" applyAlignment="1">
      <alignment horizontal="left"/>
    </xf>
    <xf numFmtId="8" fontId="3" fillId="5" borderId="1" xfId="0" applyNumberFormat="1" applyFont="1" applyFill="1" applyBorder="1"/>
    <xf numFmtId="0" fontId="3" fillId="7" borderId="0" xfId="0" applyFont="1" applyFill="1" applyBorder="1" applyAlignment="1">
      <alignment horizontal="left"/>
    </xf>
    <xf numFmtId="0" fontId="2" fillId="7" borderId="0" xfId="0" applyFont="1" applyFill="1" applyBorder="1"/>
    <xf numFmtId="8" fontId="2" fillId="7" borderId="0" xfId="0" applyNumberFormat="1" applyFont="1" applyFill="1" applyBorder="1"/>
    <xf numFmtId="0" fontId="3" fillId="8" borderId="1" xfId="0" applyFont="1" applyFill="1" applyBorder="1" applyAlignment="1">
      <alignment wrapText="1"/>
    </xf>
    <xf numFmtId="0" fontId="2" fillId="8" borderId="1" xfId="0" applyFont="1" applyFill="1" applyBorder="1"/>
    <xf numFmtId="8" fontId="2" fillId="8" borderId="1" xfId="0" applyNumberFormat="1" applyFont="1" applyFill="1" applyBorder="1"/>
    <xf numFmtId="44" fontId="2" fillId="8" borderId="1" xfId="1" applyFont="1" applyFill="1" applyBorder="1"/>
    <xf numFmtId="8" fontId="3" fillId="8" borderId="1" xfId="0" applyNumberFormat="1" applyFont="1" applyFill="1" applyBorder="1"/>
    <xf numFmtId="0" fontId="2" fillId="7" borderId="0" xfId="0" applyFont="1" applyFill="1"/>
    <xf numFmtId="0" fontId="3" fillId="4" borderId="1" xfId="0" applyFont="1" applyFill="1" applyBorder="1"/>
    <xf numFmtId="0" fontId="2" fillId="4" borderId="1" xfId="0" applyFont="1" applyFill="1" applyBorder="1"/>
    <xf numFmtId="8" fontId="2" fillId="4" borderId="1" xfId="0" applyNumberFormat="1" applyFont="1" applyFill="1" applyBorder="1"/>
    <xf numFmtId="8" fontId="3" fillId="4" borderId="1" xfId="0" applyNumberFormat="1" applyFont="1" applyFill="1" applyBorder="1"/>
    <xf numFmtId="0" fontId="3" fillId="10" borderId="1" xfId="0" applyFont="1" applyFill="1" applyBorder="1" applyAlignment="1">
      <alignment wrapText="1"/>
    </xf>
    <xf numFmtId="0" fontId="2" fillId="10" borderId="1" xfId="0" applyFont="1" applyFill="1" applyBorder="1"/>
    <xf numFmtId="8" fontId="3" fillId="10" borderId="1" xfId="0" applyNumberFormat="1" applyFont="1" applyFill="1" applyBorder="1"/>
    <xf numFmtId="0" fontId="5" fillId="0" borderId="0" xfId="0" applyFont="1"/>
    <xf numFmtId="8" fontId="6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8" fontId="2" fillId="0" borderId="0" xfId="0" applyNumberFormat="1" applyFont="1"/>
    <xf numFmtId="8" fontId="2" fillId="7" borderId="0" xfId="0" applyNumberFormat="1" applyFont="1" applyFill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44" fontId="8" fillId="0" borderId="0" xfId="1" applyFont="1"/>
    <xf numFmtId="8" fontId="8" fillId="0" borderId="0" xfId="0" applyNumberFormat="1" applyFont="1"/>
    <xf numFmtId="44" fontId="7" fillId="0" borderId="0" xfId="0" applyNumberFormat="1" applyFont="1"/>
    <xf numFmtId="0" fontId="7" fillId="0" borderId="0" xfId="0" applyFont="1"/>
    <xf numFmtId="44" fontId="7" fillId="0" borderId="0" xfId="1" applyFont="1"/>
    <xf numFmtId="8" fontId="7" fillId="0" borderId="0" xfId="0" applyNumberFormat="1" applyFont="1" applyFill="1"/>
    <xf numFmtId="0" fontId="2" fillId="0" borderId="1" xfId="0" applyFont="1" applyBorder="1"/>
    <xf numFmtId="0" fontId="3" fillId="8" borderId="1" xfId="0" applyFont="1" applyFill="1" applyBorder="1"/>
    <xf numFmtId="8" fontId="2" fillId="5" borderId="1" xfId="1" applyNumberFormat="1" applyFont="1" applyFill="1" applyBorder="1"/>
    <xf numFmtId="0" fontId="3" fillId="5" borderId="1" xfId="0" applyFont="1" applyFill="1" applyBorder="1"/>
    <xf numFmtId="0" fontId="2" fillId="7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3" fillId="0" borderId="1" xfId="0" applyFont="1" applyBorder="1"/>
    <xf numFmtId="8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6" borderId="1" xfId="0" applyFont="1" applyFill="1" applyBorder="1"/>
    <xf numFmtId="8" fontId="2" fillId="6" borderId="1" xfId="0" applyNumberFormat="1" applyFont="1" applyFill="1" applyBorder="1"/>
    <xf numFmtId="0" fontId="2" fillId="6" borderId="1" xfId="0" applyFont="1" applyFill="1" applyBorder="1" applyAlignment="1">
      <alignment wrapText="1"/>
    </xf>
    <xf numFmtId="8" fontId="3" fillId="8" borderId="1" xfId="1" applyNumberFormat="1" applyFont="1" applyFill="1" applyBorder="1"/>
    <xf numFmtId="0" fontId="3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/>
    </xf>
    <xf numFmtId="0" fontId="2" fillId="9" borderId="1" xfId="0" applyFont="1" applyFill="1" applyBorder="1"/>
    <xf numFmtId="0" fontId="3" fillId="6" borderId="1" xfId="0" applyFont="1" applyFill="1" applyBorder="1"/>
    <xf numFmtId="8" fontId="6" fillId="6" borderId="1" xfId="0" applyNumberFormat="1" applyFont="1" applyFill="1" applyBorder="1"/>
    <xf numFmtId="44" fontId="6" fillId="6" borderId="1" xfId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/>
    <xf numFmtId="8" fontId="3" fillId="0" borderId="1" xfId="1" applyNumberFormat="1" applyFont="1" applyBorder="1"/>
    <xf numFmtId="0" fontId="8" fillId="7" borderId="0" xfId="0" applyFont="1" applyFill="1"/>
    <xf numFmtId="44" fontId="2" fillId="8" borderId="1" xfId="1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9" fontId="9" fillId="8" borderId="1" xfId="0" applyNumberFormat="1" applyFont="1" applyFill="1" applyBorder="1"/>
    <xf numFmtId="9" fontId="9" fillId="5" borderId="1" xfId="0" applyNumberFormat="1" applyFont="1" applyFill="1" applyBorder="1"/>
    <xf numFmtId="9" fontId="9" fillId="2" borderId="1" xfId="0" applyNumberFormat="1" applyFont="1" applyFill="1" applyBorder="1"/>
    <xf numFmtId="0" fontId="10" fillId="0" borderId="6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44" fontId="10" fillId="0" borderId="1" xfId="0" applyNumberFormat="1" applyFont="1" applyFill="1" applyBorder="1" applyAlignment="1" applyProtection="1"/>
    <xf numFmtId="44" fontId="10" fillId="0" borderId="7" xfId="0" applyNumberFormat="1" applyFont="1" applyFill="1" applyBorder="1" applyAlignment="1" applyProtection="1"/>
    <xf numFmtId="8" fontId="10" fillId="0" borderId="1" xfId="0" applyNumberFormat="1" applyFont="1" applyFill="1" applyBorder="1" applyAlignment="1" applyProtection="1"/>
    <xf numFmtId="0" fontId="10" fillId="3" borderId="6" xfId="0" applyNumberFormat="1" applyFont="1" applyFill="1" applyBorder="1" applyAlignment="1" applyProtection="1"/>
    <xf numFmtId="0" fontId="10" fillId="3" borderId="1" xfId="0" applyNumberFormat="1" applyFont="1" applyFill="1" applyBorder="1" applyAlignment="1" applyProtection="1"/>
    <xf numFmtId="44" fontId="10" fillId="3" borderId="1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/>
    <xf numFmtId="44" fontId="10" fillId="0" borderId="9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4" fontId="6" fillId="0" borderId="2" xfId="0" applyNumberFormat="1" applyFont="1" applyBorder="1"/>
    <xf numFmtId="0" fontId="11" fillId="0" borderId="6" xfId="0" applyNumberFormat="1" applyFont="1" applyFill="1" applyBorder="1" applyAlignment="1" applyProtection="1"/>
    <xf numFmtId="0" fontId="2" fillId="0" borderId="12" xfId="0" applyFont="1" applyBorder="1"/>
    <xf numFmtId="0" fontId="3" fillId="0" borderId="11" xfId="0" applyFont="1" applyBorder="1"/>
    <xf numFmtId="44" fontId="11" fillId="0" borderId="7" xfId="0" applyNumberFormat="1" applyFont="1" applyFill="1" applyBorder="1" applyAlignment="1" applyProtection="1"/>
    <xf numFmtId="44" fontId="11" fillId="3" borderId="7" xfId="0" applyNumberFormat="1" applyFont="1" applyFill="1" applyBorder="1" applyAlignment="1" applyProtection="1"/>
    <xf numFmtId="44" fontId="11" fillId="0" borderId="10" xfId="0" applyNumberFormat="1" applyFont="1" applyFill="1" applyBorder="1" applyAlignment="1" applyProtection="1"/>
    <xf numFmtId="0" fontId="11" fillId="3" borderId="3" xfId="0" applyNumberFormat="1" applyFont="1" applyFill="1" applyBorder="1" applyAlignment="1" applyProtection="1">
      <alignment horizontal="center" vertical="center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1050662</xdr:colOff>
      <xdr:row>39</xdr:row>
      <xdr:rowOff>428838</xdr:rowOff>
    </xdr:from>
    <xdr:to>
      <xdr:col>10</xdr:col>
      <xdr:colOff>241114</xdr:colOff>
      <xdr:row>44</xdr:row>
      <xdr:rowOff>212991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E57C5D5-9C92-48C8-A0D9-8C99588E7D03}"/>
            </a:ext>
          </a:extLst>
        </xdr:cNvPr>
        <xdr:cNvSpPr/>
      </xdr:nvSpPr>
      <xdr:spPr>
        <a:xfrm rot="20396381">
          <a:off x="10245462" y="8810838"/>
          <a:ext cx="3038552" cy="121925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1358900</xdr:colOff>
      <xdr:row>37</xdr:row>
      <xdr:rowOff>38100</xdr:rowOff>
    </xdr:from>
    <xdr:to>
      <xdr:col>10</xdr:col>
      <xdr:colOff>1149350</xdr:colOff>
      <xdr:row>39</xdr:row>
      <xdr:rowOff>336550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52AD4F8C-993D-4F54-9902-C25D2EBBD363}"/>
            </a:ext>
          </a:extLst>
        </xdr:cNvPr>
        <xdr:cNvCxnSpPr/>
      </xdr:nvCxnSpPr>
      <xdr:spPr>
        <a:xfrm flipH="1">
          <a:off x="12954000" y="8032750"/>
          <a:ext cx="1193800" cy="654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487680</xdr:colOff>
      <xdr:row>85</xdr:row>
      <xdr:rowOff>120651</xdr:rowOff>
    </xdr:from>
    <xdr:to>
      <xdr:col>3</xdr:col>
      <xdr:colOff>533399</xdr:colOff>
      <xdr:row>86</xdr:row>
      <xdr:rowOff>69851</xdr:rowOff>
    </xdr:to>
    <xdr:sp macro="" textlink="">
      <xdr:nvSpPr>
        <xdr:cNvPr id="13" name="TextBox 17">
          <a:extLst>
            <a:ext uri="{FF2B5EF4-FFF2-40B4-BE49-F238E27FC236}">
              <a16:creationId xmlns:a16="http://schemas.microsoft.com/office/drawing/2014/main" id="{40E60942-B51D-494F-ADFA-DEB03AE53093}"/>
            </a:ext>
          </a:extLst>
        </xdr:cNvPr>
        <xdr:cNvSpPr txBox="1"/>
      </xdr:nvSpPr>
      <xdr:spPr>
        <a:xfrm flipH="1" flipV="1">
          <a:off x="5313680" y="18427701"/>
          <a:ext cx="45719" cy="12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1289050</xdr:colOff>
      <xdr:row>74</xdr:row>
      <xdr:rowOff>165100</xdr:rowOff>
    </xdr:from>
    <xdr:to>
      <xdr:col>10</xdr:col>
      <xdr:colOff>260350</xdr:colOff>
      <xdr:row>77</xdr:row>
      <xdr:rowOff>120650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DB1AC101-ED1D-447C-9424-F5984944C72F}"/>
            </a:ext>
          </a:extLst>
        </xdr:cNvPr>
        <xdr:cNvSpPr/>
      </xdr:nvSpPr>
      <xdr:spPr>
        <a:xfrm>
          <a:off x="12884150" y="16516350"/>
          <a:ext cx="1663700" cy="488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1346200</xdr:colOff>
      <xdr:row>50</xdr:row>
      <xdr:rowOff>95250</xdr:rowOff>
    </xdr:from>
    <xdr:to>
      <xdr:col>10</xdr:col>
      <xdr:colOff>469900</xdr:colOff>
      <xdr:row>51</xdr:row>
      <xdr:rowOff>107950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3866DCAA-ECA9-4FF5-AAB6-65B43C3265BA}"/>
            </a:ext>
          </a:extLst>
        </xdr:cNvPr>
        <xdr:cNvCxnSpPr/>
      </xdr:nvCxnSpPr>
      <xdr:spPr>
        <a:xfrm flipH="1">
          <a:off x="13208000" y="11233150"/>
          <a:ext cx="52705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939800</xdr:colOff>
      <xdr:row>69</xdr:row>
      <xdr:rowOff>0</xdr:rowOff>
    </xdr:from>
    <xdr:to>
      <xdr:col>11</xdr:col>
      <xdr:colOff>76200</xdr:colOff>
      <xdr:row>71</xdr:row>
      <xdr:rowOff>146050</xdr:rowOff>
    </xdr:to>
    <xdr:sp macro="" textlink="">
      <xdr:nvSpPr>
        <xdr:cNvPr id="21" name="TextBox 30">
          <a:extLst>
            <a:ext uri="{FF2B5EF4-FFF2-40B4-BE49-F238E27FC236}">
              <a16:creationId xmlns:a16="http://schemas.microsoft.com/office/drawing/2014/main" id="{1BAE66CA-5CF3-40EF-A22E-AEAF1772F7CF}"/>
            </a:ext>
          </a:extLst>
        </xdr:cNvPr>
        <xdr:cNvSpPr txBox="1"/>
      </xdr:nvSpPr>
      <xdr:spPr>
        <a:xfrm>
          <a:off x="14204950" y="15392400"/>
          <a:ext cx="1289050" cy="501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Total In</a:t>
          </a:r>
          <a:r>
            <a:rPr lang="en-US" sz="1100" baseline="0"/>
            <a:t> Kind and Cash Contributions</a:t>
          </a:r>
          <a:endParaRPr lang="en-US" sz="1100"/>
        </a:p>
      </xdr:txBody>
    </xdr:sp>
    <xdr:clientData/>
  </xdr:twoCellAnchor>
  <xdr:twoCellAnchor editAs="oneCell">
    <xdr:from>
      <xdr:col>9</xdr:col>
      <xdr:colOff>1339850</xdr:colOff>
      <xdr:row>70</xdr:row>
      <xdr:rowOff>73025</xdr:rowOff>
    </xdr:from>
    <xdr:to>
      <xdr:col>10</xdr:col>
      <xdr:colOff>831850</xdr:colOff>
      <xdr:row>72</xdr:row>
      <xdr:rowOff>69850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378AEEC5-3394-4C34-BF23-50A0461BE7B5}"/>
            </a:ext>
          </a:extLst>
        </xdr:cNvPr>
        <xdr:cNvCxnSpPr/>
      </xdr:nvCxnSpPr>
      <xdr:spPr>
        <a:xfrm flipH="1">
          <a:off x="12934950" y="15084425"/>
          <a:ext cx="89535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19D9E-4019-4209-8EDD-93B73C053B30}">
  <dimension ref="A1:M79"/>
  <sheetViews>
    <sheetView tabSelected="1" topLeftCell="A49" zoomScaleNormal="100" workbookViewId="0">
      <selection activeCell="D1" sqref="D1"/>
    </sheetView>
  </sheetViews>
  <sheetFormatPr defaultColWidth="14.140625" defaultRowHeight="14.25" x14ac:dyDescent="0.2"/>
  <cols>
    <col min="1" max="1" width="39" style="1" customWidth="1"/>
    <col min="2" max="2" width="15" style="1" customWidth="1"/>
    <col min="3" max="3" width="15.140625" style="1" bestFit="1" customWidth="1"/>
    <col min="4" max="4" width="14.28515625" style="1" bestFit="1" customWidth="1"/>
    <col min="5" max="5" width="18" style="1" customWidth="1"/>
    <col min="6" max="6" width="13.85546875" style="1" customWidth="1"/>
    <col min="7" max="7" width="16" style="1" customWidth="1"/>
    <col min="8" max="8" width="17.140625" style="1" customWidth="1"/>
    <col min="9" max="9" width="17.5703125" style="1" customWidth="1"/>
    <col min="10" max="10" width="20.140625" style="1" customWidth="1"/>
    <col min="11" max="11" width="30.85546875" style="1" customWidth="1"/>
    <col min="12" max="12" width="14.28515625" style="1" bestFit="1" customWidth="1"/>
    <col min="13" max="13" width="16.5703125" style="1" customWidth="1"/>
    <col min="14" max="16384" width="14.140625" style="1"/>
  </cols>
  <sheetData>
    <row r="1" spans="1:11" ht="39.950000000000003" customHeight="1" x14ac:dyDescent="0.2">
      <c r="A1" s="119" t="s">
        <v>85</v>
      </c>
    </row>
    <row r="2" spans="1:11" s="45" customFormat="1" ht="42.75" x14ac:dyDescent="0.25">
      <c r="A2" s="42" t="s">
        <v>6</v>
      </c>
      <c r="B2" s="43" t="s">
        <v>64</v>
      </c>
      <c r="C2" s="44" t="s">
        <v>0</v>
      </c>
      <c r="D2" s="44" t="s">
        <v>1</v>
      </c>
      <c r="E2" s="44" t="s">
        <v>2</v>
      </c>
      <c r="F2" s="44" t="s">
        <v>3</v>
      </c>
      <c r="G2" s="44" t="s">
        <v>4</v>
      </c>
      <c r="H2" s="43" t="s">
        <v>5</v>
      </c>
      <c r="I2" s="3" t="s">
        <v>47</v>
      </c>
      <c r="J2" s="3" t="s">
        <v>42</v>
      </c>
      <c r="K2" s="91" t="s">
        <v>76</v>
      </c>
    </row>
    <row r="3" spans="1:11" x14ac:dyDescent="0.2">
      <c r="A3" s="61"/>
      <c r="B3" s="28"/>
      <c r="C3" s="28"/>
      <c r="D3" s="28"/>
      <c r="E3" s="28"/>
      <c r="F3" s="28"/>
      <c r="G3" s="28"/>
      <c r="H3" s="28"/>
      <c r="I3" s="28"/>
      <c r="J3" s="89"/>
      <c r="K3" s="28"/>
    </row>
    <row r="4" spans="1:11" s="2" customFormat="1" ht="29.45" customHeight="1" x14ac:dyDescent="0.2">
      <c r="A4" s="62" t="s">
        <v>73</v>
      </c>
      <c r="B4" s="4"/>
      <c r="C4" s="4"/>
      <c r="D4" s="4"/>
      <c r="E4" s="4"/>
      <c r="F4" s="4"/>
      <c r="G4" s="4"/>
      <c r="H4" s="5" t="s">
        <v>74</v>
      </c>
      <c r="I4" s="4"/>
      <c r="J4" s="4"/>
      <c r="K4" s="4"/>
    </row>
    <row r="5" spans="1:11" s="2" customFormat="1" ht="29.45" customHeight="1" x14ac:dyDescent="0.2">
      <c r="A5" s="6" t="s">
        <v>46</v>
      </c>
      <c r="B5" s="4"/>
      <c r="C5" s="4"/>
      <c r="D5" s="4"/>
      <c r="E5" s="7">
        <v>20038.46</v>
      </c>
      <c r="F5" s="7">
        <v>13360.92</v>
      </c>
      <c r="G5" s="7">
        <v>54000</v>
      </c>
      <c r="H5" s="7">
        <v>450000</v>
      </c>
      <c r="I5" s="8">
        <f>E5+F5+G5+H5</f>
        <v>537399.38</v>
      </c>
      <c r="J5" s="8"/>
      <c r="K5" s="4"/>
    </row>
    <row r="6" spans="1:11" s="2" customFormat="1" x14ac:dyDescent="0.2">
      <c r="A6" s="9"/>
      <c r="B6" s="10" t="s">
        <v>9</v>
      </c>
      <c r="C6" s="7">
        <v>433227.24</v>
      </c>
      <c r="D6" s="10" t="s">
        <v>10</v>
      </c>
      <c r="E6" s="7"/>
      <c r="F6" s="7"/>
      <c r="G6" s="7"/>
      <c r="H6" s="7"/>
      <c r="I6" s="8"/>
      <c r="J6" s="8">
        <f>C6</f>
        <v>433227.24</v>
      </c>
      <c r="K6" s="4"/>
    </row>
    <row r="7" spans="1:11" s="2" customFormat="1" x14ac:dyDescent="0.2">
      <c r="A7" s="9"/>
      <c r="B7" s="10" t="s">
        <v>11</v>
      </c>
      <c r="C7" s="7">
        <v>84855.38</v>
      </c>
      <c r="D7" s="7">
        <v>20217.439999999999</v>
      </c>
      <c r="E7" s="7"/>
      <c r="F7" s="10"/>
      <c r="G7" s="10"/>
      <c r="H7" s="10"/>
      <c r="I7" s="8"/>
      <c r="J7" s="8">
        <f>C7+D7</f>
        <v>105072.82</v>
      </c>
      <c r="K7" s="4"/>
    </row>
    <row r="8" spans="1:11" s="2" customFormat="1" x14ac:dyDescent="0.2">
      <c r="A8" s="9"/>
      <c r="B8" s="10" t="s">
        <v>12</v>
      </c>
      <c r="C8" s="7">
        <v>87710.91</v>
      </c>
      <c r="D8" s="7">
        <v>6416.54</v>
      </c>
      <c r="E8" s="10"/>
      <c r="F8" s="10"/>
      <c r="G8" s="10"/>
      <c r="H8" s="10"/>
      <c r="I8" s="8"/>
      <c r="J8" s="8">
        <f>C8+D8</f>
        <v>94127.45</v>
      </c>
      <c r="K8" s="4"/>
    </row>
    <row r="9" spans="1:11" s="2" customFormat="1" x14ac:dyDescent="0.2">
      <c r="A9" s="9"/>
      <c r="B9" s="10" t="s">
        <v>13</v>
      </c>
      <c r="C9" s="7">
        <v>101744.25</v>
      </c>
      <c r="D9" s="7">
        <v>7242.71</v>
      </c>
      <c r="E9" s="10"/>
      <c r="F9" s="10"/>
      <c r="G9" s="10"/>
      <c r="H9" s="10"/>
      <c r="I9" s="8"/>
      <c r="J9" s="8">
        <f>C9+D9</f>
        <v>108986.96</v>
      </c>
      <c r="K9" s="4"/>
    </row>
    <row r="10" spans="1:11" s="2" customFormat="1" x14ac:dyDescent="0.2">
      <c r="A10" s="9"/>
      <c r="B10" s="10" t="s">
        <v>14</v>
      </c>
      <c r="C10" s="7">
        <v>28906</v>
      </c>
      <c r="D10" s="10" t="s">
        <v>15</v>
      </c>
      <c r="E10" s="10"/>
      <c r="F10" s="10"/>
      <c r="G10" s="10"/>
      <c r="H10" s="10"/>
      <c r="I10" s="8"/>
      <c r="J10" s="8">
        <f>C10</f>
        <v>28906</v>
      </c>
      <c r="K10" s="4"/>
    </row>
    <row r="11" spans="1:11" s="2" customFormat="1" x14ac:dyDescent="0.2">
      <c r="A11" s="9" t="s">
        <v>72</v>
      </c>
      <c r="B11" s="10"/>
      <c r="C11" s="7"/>
      <c r="D11" s="10"/>
      <c r="E11" s="10"/>
      <c r="F11" s="10"/>
      <c r="G11" s="10"/>
      <c r="H11" s="10"/>
      <c r="I11" s="32">
        <f>I5</f>
        <v>537399.38</v>
      </c>
      <c r="J11" s="32">
        <f>J6+J7+J8+J9+J10</f>
        <v>770320.47</v>
      </c>
      <c r="K11" s="4"/>
    </row>
    <row r="12" spans="1:11" s="2" customFormat="1" ht="15.75" x14ac:dyDescent="0.25">
      <c r="A12" s="9" t="s">
        <v>44</v>
      </c>
      <c r="B12" s="4"/>
      <c r="C12" s="8"/>
      <c r="D12" s="8"/>
      <c r="E12" s="8"/>
      <c r="F12" s="4"/>
      <c r="G12" s="4"/>
      <c r="H12" s="4"/>
      <c r="I12" s="8"/>
      <c r="J12" s="8">
        <f>I5+J6+J7+J8+J9+J10</f>
        <v>1307719.8499999999</v>
      </c>
      <c r="K12" s="94">
        <v>0.37</v>
      </c>
    </row>
    <row r="13" spans="1:11" s="2" customFormat="1" x14ac:dyDescent="0.2">
      <c r="A13" s="11"/>
      <c r="B13" s="12"/>
      <c r="C13" s="13"/>
      <c r="D13" s="13"/>
      <c r="E13" s="13"/>
      <c r="F13" s="12"/>
      <c r="G13" s="12"/>
      <c r="H13" s="12"/>
      <c r="I13" s="13"/>
      <c r="J13" s="13"/>
      <c r="K13" s="28"/>
    </row>
    <row r="14" spans="1:11" s="66" customFormat="1" ht="29.45" customHeight="1" x14ac:dyDescent="0.25">
      <c r="A14" s="63" t="s">
        <v>17</v>
      </c>
      <c r="B14" s="64"/>
      <c r="C14" s="64"/>
      <c r="D14" s="64"/>
      <c r="E14" s="64"/>
      <c r="F14" s="64"/>
      <c r="G14" s="64"/>
      <c r="H14" s="65" t="s">
        <v>16</v>
      </c>
      <c r="I14" s="64"/>
      <c r="J14" s="64"/>
      <c r="K14" s="64"/>
    </row>
    <row r="15" spans="1:11" ht="28.5" x14ac:dyDescent="0.2">
      <c r="A15" s="14" t="s">
        <v>43</v>
      </c>
      <c r="B15" s="15"/>
      <c r="C15" s="15"/>
      <c r="D15" s="15"/>
      <c r="E15" s="16">
        <v>12997.92</v>
      </c>
      <c r="F15" s="16">
        <v>19128</v>
      </c>
      <c r="G15" s="16">
        <v>45000</v>
      </c>
      <c r="H15" s="16">
        <v>200000</v>
      </c>
      <c r="I15" s="19">
        <f>E15+F15+G15+H15</f>
        <v>277125.92</v>
      </c>
      <c r="J15" s="16"/>
      <c r="K15" s="15"/>
    </row>
    <row r="16" spans="1:11" x14ac:dyDescent="0.2">
      <c r="A16" s="15"/>
      <c r="B16" s="15" t="s">
        <v>9</v>
      </c>
      <c r="C16" s="16">
        <v>312866.34000000003</v>
      </c>
      <c r="D16" s="15" t="s">
        <v>10</v>
      </c>
      <c r="E16" s="15"/>
      <c r="F16" s="15"/>
      <c r="G16" s="15"/>
      <c r="H16" s="15"/>
      <c r="I16" s="17">
        <v>0</v>
      </c>
      <c r="J16" s="16">
        <f>C16</f>
        <v>312866.34000000003</v>
      </c>
      <c r="K16" s="15"/>
    </row>
    <row r="17" spans="1:11" x14ac:dyDescent="0.2">
      <c r="A17" s="15"/>
      <c r="B17" s="15" t="s">
        <v>11</v>
      </c>
      <c r="C17" s="16">
        <v>61284.44</v>
      </c>
      <c r="D17" s="16">
        <v>14601.49</v>
      </c>
      <c r="E17" s="15"/>
      <c r="F17" s="15"/>
      <c r="G17" s="15"/>
      <c r="H17" s="15"/>
      <c r="I17" s="17">
        <v>0</v>
      </c>
      <c r="J17" s="16">
        <f>C17+D17</f>
        <v>75885.930000000008</v>
      </c>
      <c r="K17" s="15"/>
    </row>
    <row r="18" spans="1:11" x14ac:dyDescent="0.2">
      <c r="A18" s="15"/>
      <c r="B18" s="15" t="s">
        <v>12</v>
      </c>
      <c r="C18" s="16">
        <v>87710.91</v>
      </c>
      <c r="D18" s="16">
        <v>4634.17</v>
      </c>
      <c r="E18" s="15"/>
      <c r="F18" s="15"/>
      <c r="G18" s="15"/>
      <c r="H18" s="15"/>
      <c r="I18" s="17">
        <v>0</v>
      </c>
      <c r="J18" s="16">
        <f>C18+D18</f>
        <v>92345.08</v>
      </c>
      <c r="K18" s="15"/>
    </row>
    <row r="19" spans="1:11" x14ac:dyDescent="0.2">
      <c r="A19" s="15"/>
      <c r="B19" s="15" t="s">
        <v>13</v>
      </c>
      <c r="C19" s="16">
        <v>73481.960000000006</v>
      </c>
      <c r="D19" s="16">
        <v>5230.8500000000004</v>
      </c>
      <c r="E19" s="15"/>
      <c r="F19" s="15"/>
      <c r="G19" s="15"/>
      <c r="H19" s="15"/>
      <c r="I19" s="17">
        <v>0</v>
      </c>
      <c r="J19" s="16">
        <f>C19+D19</f>
        <v>78712.810000000012</v>
      </c>
      <c r="K19" s="15"/>
    </row>
    <row r="20" spans="1:11" x14ac:dyDescent="0.2">
      <c r="A20" s="15"/>
      <c r="B20" s="15" t="s">
        <v>14</v>
      </c>
      <c r="C20" s="17">
        <v>0</v>
      </c>
      <c r="D20" s="17">
        <v>0</v>
      </c>
      <c r="E20" s="15"/>
      <c r="F20" s="15"/>
      <c r="G20" s="15"/>
      <c r="H20" s="15"/>
      <c r="I20" s="17">
        <v>0</v>
      </c>
      <c r="J20" s="17">
        <v>0</v>
      </c>
      <c r="K20" s="15"/>
    </row>
    <row r="21" spans="1:11" x14ac:dyDescent="0.2">
      <c r="A21" s="60" t="s">
        <v>71</v>
      </c>
      <c r="B21" s="15"/>
      <c r="C21" s="17"/>
      <c r="D21" s="17"/>
      <c r="E21" s="15"/>
      <c r="F21" s="15"/>
      <c r="G21" s="15"/>
      <c r="H21" s="15"/>
      <c r="I21" s="27">
        <f>I15</f>
        <v>277125.92</v>
      </c>
      <c r="J21" s="78">
        <f>J16+J17+J18+J19+J20</f>
        <v>559810.16</v>
      </c>
      <c r="K21" s="15"/>
    </row>
    <row r="22" spans="1:11" ht="15.75" x14ac:dyDescent="0.25">
      <c r="A22" s="18" t="s">
        <v>45</v>
      </c>
      <c r="B22" s="15"/>
      <c r="C22" s="16"/>
      <c r="D22" s="16"/>
      <c r="E22" s="16"/>
      <c r="F22" s="15"/>
      <c r="G22" s="15"/>
      <c r="H22" s="15"/>
      <c r="I22" s="16"/>
      <c r="J22" s="19">
        <f>SUM(J16:J20)+I15</f>
        <v>836936.08000000007</v>
      </c>
      <c r="K22" s="93">
        <v>0.24</v>
      </c>
    </row>
    <row r="23" spans="1:11" x14ac:dyDescent="0.2">
      <c r="A23" s="20"/>
      <c r="B23" s="21"/>
      <c r="C23" s="22"/>
      <c r="D23" s="22"/>
      <c r="E23" s="22"/>
      <c r="F23" s="21"/>
      <c r="G23" s="21"/>
      <c r="H23" s="21"/>
      <c r="I23" s="22"/>
      <c r="J23" s="22"/>
      <c r="K23" s="28"/>
    </row>
    <row r="24" spans="1:11" s="69" customFormat="1" ht="33" customHeight="1" x14ac:dyDescent="0.25">
      <c r="A24" s="67" t="s">
        <v>19</v>
      </c>
      <c r="B24" s="68"/>
      <c r="C24" s="68"/>
      <c r="D24" s="68"/>
      <c r="E24" s="68"/>
      <c r="F24" s="68"/>
      <c r="G24" s="68"/>
      <c r="H24" s="67" t="s">
        <v>18</v>
      </c>
      <c r="I24" s="68"/>
      <c r="J24" s="68"/>
      <c r="K24" s="68"/>
    </row>
    <row r="25" spans="1:11" ht="28.5" x14ac:dyDescent="0.2">
      <c r="A25" s="23" t="s">
        <v>7</v>
      </c>
      <c r="B25" s="24"/>
      <c r="C25" s="24"/>
      <c r="D25" s="24"/>
      <c r="E25" s="25">
        <v>20580.04</v>
      </c>
      <c r="F25" s="25">
        <v>24000</v>
      </c>
      <c r="G25" s="25">
        <v>42000</v>
      </c>
      <c r="H25" s="25">
        <v>450000</v>
      </c>
      <c r="I25" s="27">
        <v>536580.04</v>
      </c>
      <c r="J25" s="25"/>
      <c r="K25" s="24"/>
    </row>
    <row r="26" spans="1:11" x14ac:dyDescent="0.2">
      <c r="A26" s="24"/>
      <c r="B26" s="24" t="s">
        <v>9</v>
      </c>
      <c r="C26" s="25">
        <v>457295.42</v>
      </c>
      <c r="D26" s="24" t="s">
        <v>10</v>
      </c>
      <c r="E26" s="24"/>
      <c r="F26" s="24"/>
      <c r="G26" s="24"/>
      <c r="H26" s="24"/>
      <c r="I26" s="24"/>
      <c r="J26" s="25">
        <f>C26</f>
        <v>457295.42</v>
      </c>
      <c r="K26" s="24"/>
    </row>
    <row r="27" spans="1:11" x14ac:dyDescent="0.2">
      <c r="A27" s="24"/>
      <c r="B27" s="24" t="s">
        <v>11</v>
      </c>
      <c r="C27" s="25">
        <v>89569.57</v>
      </c>
      <c r="D27" s="25">
        <v>21340.63</v>
      </c>
      <c r="E27" s="24"/>
      <c r="F27" s="24"/>
      <c r="G27" s="24"/>
      <c r="H27" s="24"/>
      <c r="I27" s="24"/>
      <c r="J27" s="25">
        <f>C27+D27</f>
        <v>110910.20000000001</v>
      </c>
      <c r="K27" s="24"/>
    </row>
    <row r="28" spans="1:11" x14ac:dyDescent="0.2">
      <c r="A28" s="24"/>
      <c r="B28" s="24" t="s">
        <v>12</v>
      </c>
      <c r="C28" s="25">
        <v>92583.74</v>
      </c>
      <c r="D28" s="25">
        <v>21340.63</v>
      </c>
      <c r="E28" s="24"/>
      <c r="F28" s="24"/>
      <c r="G28" s="24"/>
      <c r="H28" s="24"/>
      <c r="I28" s="24"/>
      <c r="J28" s="25">
        <f>C28+D28</f>
        <v>113924.37000000001</v>
      </c>
      <c r="K28" s="24"/>
    </row>
    <row r="29" spans="1:11" x14ac:dyDescent="0.2">
      <c r="A29" s="24"/>
      <c r="B29" s="24" t="s">
        <v>13</v>
      </c>
      <c r="C29" s="25">
        <v>107396.71</v>
      </c>
      <c r="D29" s="25">
        <v>6773.01</v>
      </c>
      <c r="E29" s="24"/>
      <c r="F29" s="24"/>
      <c r="G29" s="24"/>
      <c r="H29" s="24"/>
      <c r="I29" s="24"/>
      <c r="J29" s="25">
        <f>C29+D29</f>
        <v>114169.72</v>
      </c>
      <c r="K29" s="24"/>
    </row>
    <row r="30" spans="1:11" x14ac:dyDescent="0.2">
      <c r="A30" s="24"/>
      <c r="B30" s="24" t="s">
        <v>14</v>
      </c>
      <c r="C30" s="90">
        <v>0</v>
      </c>
      <c r="D30" s="90">
        <v>0</v>
      </c>
      <c r="E30" s="24"/>
      <c r="F30" s="24"/>
      <c r="G30" s="24"/>
      <c r="H30" s="24"/>
      <c r="I30" s="24"/>
      <c r="J30" s="26">
        <v>0</v>
      </c>
      <c r="K30" s="24"/>
    </row>
    <row r="31" spans="1:11" x14ac:dyDescent="0.2">
      <c r="A31" s="58" t="s">
        <v>69</v>
      </c>
      <c r="B31" s="24"/>
      <c r="C31" s="24"/>
      <c r="D31" s="24"/>
      <c r="E31" s="24"/>
      <c r="F31" s="24"/>
      <c r="G31" s="24"/>
      <c r="H31" s="24"/>
      <c r="I31" s="16">
        <f>I25</f>
        <v>536580.04</v>
      </c>
      <c r="J31" s="59">
        <f>J26+J27+J28+J29+J30</f>
        <v>796299.71</v>
      </c>
      <c r="K31" s="24"/>
    </row>
    <row r="32" spans="1:11" ht="15.75" x14ac:dyDescent="0.25">
      <c r="A32" s="58" t="s">
        <v>70</v>
      </c>
      <c r="B32" s="24"/>
      <c r="C32" s="25"/>
      <c r="D32" s="25"/>
      <c r="E32" s="25"/>
      <c r="F32" s="24"/>
      <c r="G32" s="24"/>
      <c r="H32" s="24"/>
      <c r="I32" s="25"/>
      <c r="J32" s="27">
        <f>SUM(J26:J30)+I25</f>
        <v>1332879.75</v>
      </c>
      <c r="K32" s="92">
        <v>0.38</v>
      </c>
    </row>
    <row r="33" spans="1:13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3" x14ac:dyDescent="0.2">
      <c r="A34" s="29" t="s">
        <v>20</v>
      </c>
      <c r="B34" s="30"/>
      <c r="C34" s="30"/>
      <c r="D34" s="30"/>
      <c r="E34" s="30"/>
      <c r="F34" s="30"/>
      <c r="G34" s="30"/>
      <c r="H34" s="29" t="s">
        <v>21</v>
      </c>
      <c r="I34" s="30"/>
      <c r="J34" s="30"/>
      <c r="K34" s="30"/>
    </row>
    <row r="35" spans="1:13" x14ac:dyDescent="0.2">
      <c r="A35" s="30" t="s">
        <v>21</v>
      </c>
      <c r="B35" s="30"/>
      <c r="C35" s="30"/>
      <c r="D35" s="30"/>
      <c r="E35" s="30"/>
      <c r="F35" s="30"/>
      <c r="G35" s="30"/>
      <c r="H35" s="31">
        <v>28500</v>
      </c>
      <c r="I35" s="30"/>
      <c r="J35" s="32">
        <f>H35</f>
        <v>28500</v>
      </c>
      <c r="K35" s="30"/>
    </row>
    <row r="36" spans="1:13" ht="15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3" ht="29.25" thickBot="1" x14ac:dyDescent="0.25">
      <c r="A37" s="33" t="s">
        <v>22</v>
      </c>
      <c r="B37" s="34"/>
      <c r="C37" s="34"/>
      <c r="D37" s="34"/>
      <c r="E37" s="34"/>
      <c r="F37" s="34"/>
      <c r="G37" s="34"/>
      <c r="H37" s="34"/>
      <c r="I37" s="34"/>
      <c r="J37" s="34"/>
      <c r="K37" s="70" t="s">
        <v>60</v>
      </c>
    </row>
    <row r="38" spans="1:13" x14ac:dyDescent="0.2">
      <c r="A38" s="34" t="s">
        <v>23</v>
      </c>
      <c r="B38" s="34"/>
      <c r="C38" s="34"/>
      <c r="D38" s="34"/>
      <c r="E38" s="34"/>
      <c r="F38" s="34"/>
      <c r="G38" s="34"/>
      <c r="H38" s="34"/>
      <c r="I38" s="34"/>
      <c r="J38" s="35">
        <v>10000</v>
      </c>
    </row>
    <row r="39" spans="1:13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3" ht="57" customHeight="1" x14ac:dyDescent="0.2">
      <c r="A40" s="46" t="s">
        <v>49</v>
      </c>
      <c r="B40" s="47" t="s">
        <v>50</v>
      </c>
      <c r="C40" s="47" t="s">
        <v>51</v>
      </c>
      <c r="D40" s="48" t="s">
        <v>52</v>
      </c>
      <c r="E40" s="47" t="s">
        <v>53</v>
      </c>
      <c r="F40" s="49" t="s">
        <v>54</v>
      </c>
      <c r="G40" s="48" t="s">
        <v>55</v>
      </c>
      <c r="H40" s="48" t="s">
        <v>56</v>
      </c>
      <c r="I40" s="47" t="s">
        <v>59</v>
      </c>
      <c r="J40" s="56">
        <f>J12+J22+J32+J35+J38</f>
        <v>3516035.6799999997</v>
      </c>
      <c r="K40" s="118"/>
    </row>
    <row r="41" spans="1:13" x14ac:dyDescent="0.2">
      <c r="A41" s="50"/>
      <c r="B41" s="51">
        <v>2018632.87</v>
      </c>
      <c r="C41" s="51">
        <v>107797.48</v>
      </c>
      <c r="D41" s="51">
        <v>53616</v>
      </c>
      <c r="E41" s="51">
        <v>56488.92</v>
      </c>
      <c r="F41" s="52">
        <v>141000</v>
      </c>
      <c r="G41" s="51">
        <v>1128500</v>
      </c>
      <c r="H41" s="51">
        <v>10000</v>
      </c>
      <c r="I41" s="53">
        <f>B41+C41+D41+E41+F41+G41+H41</f>
        <v>3516035.27</v>
      </c>
      <c r="J41" s="56"/>
      <c r="K41" s="118"/>
    </row>
    <row r="42" spans="1:13" x14ac:dyDescent="0.2">
      <c r="A42" s="50"/>
      <c r="B42" s="50"/>
      <c r="C42" s="50"/>
      <c r="D42" s="50"/>
      <c r="E42" s="50"/>
      <c r="F42" s="50"/>
      <c r="G42" s="50"/>
      <c r="H42" s="50"/>
      <c r="I42" s="50"/>
      <c r="J42" s="36"/>
    </row>
    <row r="43" spans="1:13" x14ac:dyDescent="0.2">
      <c r="A43" s="54" t="s">
        <v>58</v>
      </c>
      <c r="B43" s="50"/>
      <c r="C43" s="50"/>
      <c r="D43" s="50"/>
      <c r="E43" s="50"/>
      <c r="F43" s="50"/>
      <c r="G43" s="50"/>
      <c r="H43" s="50"/>
      <c r="I43" s="55">
        <v>3516035.27</v>
      </c>
      <c r="J43" s="37">
        <f>J40-I41</f>
        <v>0.40999999968335032</v>
      </c>
      <c r="K43" s="38" t="s">
        <v>57</v>
      </c>
    </row>
    <row r="44" spans="1:13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3" ht="19.5" customHeight="1" x14ac:dyDescent="0.2">
      <c r="A45" s="85" t="s">
        <v>24</v>
      </c>
      <c r="B45" s="57"/>
      <c r="C45" s="57"/>
      <c r="D45" s="57"/>
      <c r="E45" s="57"/>
      <c r="F45" s="57"/>
      <c r="G45" s="57"/>
      <c r="H45" s="57"/>
      <c r="I45" s="57"/>
      <c r="J45" s="57"/>
    </row>
    <row r="46" spans="1:13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71" t="s">
        <v>61</v>
      </c>
    </row>
    <row r="47" spans="1:13" x14ac:dyDescent="0.2">
      <c r="A47" s="86" t="s">
        <v>25</v>
      </c>
      <c r="B47" s="57"/>
      <c r="C47" s="57"/>
      <c r="D47" s="57"/>
      <c r="E47" s="57"/>
      <c r="F47" s="57"/>
      <c r="G47" s="57"/>
      <c r="H47" s="57"/>
      <c r="I47" s="57"/>
      <c r="J47" s="57"/>
    </row>
    <row r="48" spans="1:13" x14ac:dyDescent="0.2">
      <c r="A48" s="75" t="s">
        <v>26</v>
      </c>
      <c r="B48" s="76"/>
      <c r="C48" s="76"/>
      <c r="D48" s="76"/>
      <c r="E48" s="76"/>
      <c r="F48" s="76"/>
      <c r="G48" s="76"/>
      <c r="H48" s="76"/>
      <c r="I48" s="76"/>
      <c r="J48" s="76">
        <v>310543</v>
      </c>
      <c r="M48" s="40"/>
    </row>
    <row r="49" spans="1:13" x14ac:dyDescent="0.2">
      <c r="A49" s="57" t="s">
        <v>27</v>
      </c>
      <c r="B49" s="73"/>
      <c r="C49" s="57"/>
      <c r="D49" s="57"/>
      <c r="E49" s="57"/>
      <c r="F49" s="57"/>
      <c r="G49" s="57"/>
      <c r="H49" s="57"/>
      <c r="I49" s="57"/>
      <c r="J49" s="73">
        <v>4686911.24</v>
      </c>
    </row>
    <row r="50" spans="1:13" x14ac:dyDescent="0.2">
      <c r="A50" s="75" t="s">
        <v>28</v>
      </c>
      <c r="B50" s="76"/>
      <c r="C50" s="75"/>
      <c r="D50" s="75"/>
      <c r="E50" s="75"/>
      <c r="F50" s="75"/>
      <c r="G50" s="75"/>
      <c r="H50" s="75"/>
      <c r="I50" s="75"/>
      <c r="J50" s="76">
        <v>4322074</v>
      </c>
    </row>
    <row r="51" spans="1:13" ht="28.5" x14ac:dyDescent="0.2">
      <c r="A51" s="57"/>
      <c r="B51" s="73"/>
      <c r="C51" s="57"/>
      <c r="D51" s="57"/>
      <c r="E51" s="57"/>
      <c r="F51" s="57"/>
      <c r="G51" s="57"/>
      <c r="H51" s="57"/>
      <c r="I51" s="57"/>
      <c r="J51" s="57"/>
      <c r="K51" s="71" t="s">
        <v>63</v>
      </c>
    </row>
    <row r="52" spans="1:13" x14ac:dyDescent="0.2">
      <c r="A52" s="72" t="s">
        <v>62</v>
      </c>
      <c r="B52" s="87"/>
      <c r="C52" s="57"/>
      <c r="D52" s="57"/>
      <c r="E52" s="57"/>
      <c r="F52" s="57"/>
      <c r="G52" s="57"/>
      <c r="H52" s="57"/>
      <c r="I52" s="57"/>
      <c r="J52" s="88">
        <f>J48+J49+J50</f>
        <v>9319528.2400000002</v>
      </c>
    </row>
    <row r="53" spans="1:13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</row>
    <row r="54" spans="1:13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</row>
    <row r="55" spans="1:13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M55" s="40"/>
    </row>
    <row r="56" spans="1:13" x14ac:dyDescent="0.2">
      <c r="A56" s="28"/>
      <c r="B56" s="41"/>
      <c r="C56" s="28"/>
      <c r="D56" s="28"/>
      <c r="E56" s="28"/>
      <c r="F56" s="28"/>
      <c r="G56" s="28"/>
      <c r="H56" s="28"/>
      <c r="I56" s="28"/>
      <c r="J56" s="28"/>
      <c r="K56" s="28"/>
      <c r="M56" s="40"/>
    </row>
    <row r="57" spans="1:13" ht="28.5" x14ac:dyDescent="0.2">
      <c r="A57" s="80" t="s">
        <v>75</v>
      </c>
      <c r="B57" s="81"/>
      <c r="C57" s="81"/>
      <c r="D57" s="81"/>
      <c r="E57" s="81"/>
      <c r="F57" s="81"/>
      <c r="G57" s="81"/>
      <c r="H57" s="79" t="s">
        <v>29</v>
      </c>
      <c r="I57" s="79" t="s">
        <v>30</v>
      </c>
      <c r="J57" s="80" t="s">
        <v>65</v>
      </c>
      <c r="K57" s="81"/>
    </row>
    <row r="58" spans="1:13" x14ac:dyDescent="0.2">
      <c r="A58" s="57" t="s">
        <v>20</v>
      </c>
      <c r="B58" s="57"/>
      <c r="C58" s="57"/>
      <c r="D58" s="57"/>
      <c r="E58" s="57"/>
      <c r="F58" s="57"/>
      <c r="G58" s="57"/>
      <c r="H58" s="73">
        <v>21942</v>
      </c>
      <c r="I58" s="57"/>
      <c r="J58" s="73">
        <v>21942</v>
      </c>
      <c r="K58" s="57"/>
    </row>
    <row r="59" spans="1:13" x14ac:dyDescent="0.2">
      <c r="A59" s="75" t="s">
        <v>31</v>
      </c>
      <c r="B59" s="75"/>
      <c r="C59" s="75"/>
      <c r="D59" s="75"/>
      <c r="E59" s="75"/>
      <c r="F59" s="75"/>
      <c r="G59" s="75"/>
      <c r="H59" s="75"/>
      <c r="I59" s="76">
        <v>3000</v>
      </c>
      <c r="J59" s="76">
        <v>3000</v>
      </c>
      <c r="K59" s="57"/>
    </row>
    <row r="60" spans="1:13" x14ac:dyDescent="0.2">
      <c r="A60" s="57" t="s">
        <v>22</v>
      </c>
      <c r="B60" s="57"/>
      <c r="C60" s="57"/>
      <c r="D60" s="57"/>
      <c r="E60" s="57"/>
      <c r="F60" s="57"/>
      <c r="G60" s="57"/>
      <c r="H60" s="73">
        <v>1560</v>
      </c>
      <c r="I60" s="57"/>
      <c r="J60" s="73">
        <v>1560</v>
      </c>
      <c r="K60" s="57"/>
    </row>
    <row r="61" spans="1:13" x14ac:dyDescent="0.2">
      <c r="A61" s="75" t="s">
        <v>32</v>
      </c>
      <c r="B61" s="75"/>
      <c r="C61" s="75"/>
      <c r="D61" s="75"/>
      <c r="E61" s="75"/>
      <c r="F61" s="75"/>
      <c r="G61" s="75"/>
      <c r="H61" s="76">
        <v>21429</v>
      </c>
      <c r="I61" s="75"/>
      <c r="J61" s="76">
        <v>21429</v>
      </c>
      <c r="K61" s="57"/>
    </row>
    <row r="62" spans="1:13" x14ac:dyDescent="0.2">
      <c r="A62" s="57" t="s">
        <v>33</v>
      </c>
      <c r="B62" s="57"/>
      <c r="C62" s="57"/>
      <c r="D62" s="57"/>
      <c r="E62" s="57"/>
      <c r="F62" s="57"/>
      <c r="G62" s="57"/>
      <c r="H62" s="73">
        <v>1800</v>
      </c>
      <c r="I62" s="57"/>
      <c r="J62" s="73">
        <v>1800</v>
      </c>
      <c r="K62" s="57"/>
    </row>
    <row r="63" spans="1:13" ht="28.5" x14ac:dyDescent="0.2">
      <c r="A63" s="77" t="s">
        <v>66</v>
      </c>
      <c r="B63" s="75"/>
      <c r="C63" s="75"/>
      <c r="D63" s="75"/>
      <c r="E63" s="75"/>
      <c r="F63" s="75"/>
      <c r="G63" s="75"/>
      <c r="H63" s="76">
        <v>1800</v>
      </c>
      <c r="I63" s="76">
        <v>20000</v>
      </c>
      <c r="J63" s="76">
        <v>21800</v>
      </c>
      <c r="K63" s="57"/>
    </row>
    <row r="64" spans="1:13" x14ac:dyDescent="0.2">
      <c r="A64" s="57" t="s">
        <v>34</v>
      </c>
      <c r="B64" s="57"/>
      <c r="C64" s="57"/>
      <c r="D64" s="57"/>
      <c r="E64" s="57"/>
      <c r="F64" s="57"/>
      <c r="G64" s="57"/>
      <c r="H64" s="73">
        <v>1800</v>
      </c>
      <c r="I64" s="57"/>
      <c r="J64" s="73">
        <v>1800</v>
      </c>
      <c r="K64" s="57"/>
    </row>
    <row r="65" spans="1:13" x14ac:dyDescent="0.2">
      <c r="A65" s="75" t="s">
        <v>35</v>
      </c>
      <c r="B65" s="75"/>
      <c r="C65" s="75"/>
      <c r="D65" s="75"/>
      <c r="E65" s="75"/>
      <c r="F65" s="75"/>
      <c r="G65" s="75"/>
      <c r="H65" s="76">
        <v>1800</v>
      </c>
      <c r="I65" s="75"/>
      <c r="J65" s="76">
        <v>1800</v>
      </c>
      <c r="K65" s="57"/>
    </row>
    <row r="66" spans="1:13" ht="28.5" x14ac:dyDescent="0.2">
      <c r="A66" s="74" t="s">
        <v>8</v>
      </c>
      <c r="B66" s="57" t="s">
        <v>36</v>
      </c>
      <c r="C66" s="57"/>
      <c r="D66" s="57"/>
      <c r="E66" s="57"/>
      <c r="F66" s="57"/>
      <c r="G66" s="57"/>
      <c r="H66" s="57"/>
      <c r="I66" s="73">
        <v>35000</v>
      </c>
      <c r="J66" s="73">
        <v>35000</v>
      </c>
      <c r="K66" s="57"/>
    </row>
    <row r="67" spans="1:13" x14ac:dyDescent="0.2">
      <c r="A67" s="75" t="s">
        <v>37</v>
      </c>
      <c r="B67" s="75"/>
      <c r="C67" s="75"/>
      <c r="D67" s="75"/>
      <c r="E67" s="75"/>
      <c r="F67" s="75"/>
      <c r="G67" s="75"/>
      <c r="H67" s="76">
        <v>550</v>
      </c>
      <c r="I67" s="75"/>
      <c r="J67" s="76">
        <v>550</v>
      </c>
      <c r="K67" s="57"/>
    </row>
    <row r="68" spans="1:13" x14ac:dyDescent="0.2">
      <c r="A68" s="57" t="s">
        <v>38</v>
      </c>
      <c r="B68" s="57"/>
      <c r="C68" s="57"/>
      <c r="D68" s="57"/>
      <c r="E68" s="57"/>
      <c r="F68" s="57"/>
      <c r="G68" s="57"/>
      <c r="H68" s="73">
        <v>2095</v>
      </c>
      <c r="I68" s="57"/>
      <c r="J68" s="73">
        <v>2095</v>
      </c>
      <c r="K68" s="57"/>
    </row>
    <row r="69" spans="1:13" x14ac:dyDescent="0.2">
      <c r="A69" s="75" t="s">
        <v>39</v>
      </c>
      <c r="B69" s="75"/>
      <c r="C69" s="75"/>
      <c r="D69" s="75"/>
      <c r="E69" s="75"/>
      <c r="F69" s="75"/>
      <c r="G69" s="75"/>
      <c r="H69" s="76">
        <v>1100</v>
      </c>
      <c r="I69" s="75"/>
      <c r="J69" s="76">
        <v>1100</v>
      </c>
      <c r="K69" s="57"/>
    </row>
    <row r="70" spans="1:13" x14ac:dyDescent="0.2">
      <c r="A70" s="57" t="s">
        <v>40</v>
      </c>
      <c r="B70" s="57"/>
      <c r="C70" s="57"/>
      <c r="D70" s="57"/>
      <c r="E70" s="57"/>
      <c r="F70" s="57"/>
      <c r="G70" s="57"/>
      <c r="H70" s="73">
        <v>3400</v>
      </c>
      <c r="I70" s="57"/>
      <c r="J70" s="73">
        <v>3400</v>
      </c>
      <c r="K70" s="57"/>
    </row>
    <row r="71" spans="1:13" x14ac:dyDescent="0.2">
      <c r="A71" s="57"/>
      <c r="B71" s="57"/>
      <c r="C71" s="57"/>
      <c r="D71" s="57"/>
      <c r="E71" s="57"/>
      <c r="F71" s="57"/>
      <c r="G71" s="57"/>
      <c r="H71" s="73"/>
      <c r="I71" s="73"/>
      <c r="J71" s="73"/>
      <c r="K71" s="57"/>
      <c r="M71" s="40"/>
    </row>
    <row r="72" spans="1:13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3" x14ac:dyDescent="0.2">
      <c r="A73" s="82" t="s">
        <v>67</v>
      </c>
      <c r="B73" s="75"/>
      <c r="C73" s="75"/>
      <c r="D73" s="75"/>
      <c r="E73" s="75"/>
      <c r="F73" s="75"/>
      <c r="G73" s="75"/>
      <c r="H73" s="83">
        <f>SUM(H58:H70)</f>
        <v>59276</v>
      </c>
      <c r="I73" s="84">
        <f>SUM(I58:I70)</f>
        <v>58000</v>
      </c>
      <c r="J73" s="83">
        <f>SUM(J58:J70)</f>
        <v>117276</v>
      </c>
      <c r="K73" s="28"/>
    </row>
    <row r="76" spans="1:13" x14ac:dyDescent="0.2">
      <c r="A76" s="2"/>
      <c r="J76" s="39" t="s">
        <v>41</v>
      </c>
    </row>
    <row r="77" spans="1:13" x14ac:dyDescent="0.2">
      <c r="A77" s="2" t="s">
        <v>68</v>
      </c>
      <c r="J77" s="37">
        <f>J73+J52+J40</f>
        <v>12952839.92</v>
      </c>
    </row>
    <row r="78" spans="1:13" x14ac:dyDescent="0.2">
      <c r="K78" s="37">
        <v>12952839.51</v>
      </c>
      <c r="L78" s="1" t="s">
        <v>48</v>
      </c>
    </row>
    <row r="79" spans="1:13" x14ac:dyDescent="0.2">
      <c r="K79" s="37">
        <f>J77-K78</f>
        <v>0.41000000014901161</v>
      </c>
      <c r="L79" s="54" t="s">
        <v>57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8CCD-C2BF-42B7-A14A-2824391C81B3}">
  <dimension ref="A1:D21"/>
  <sheetViews>
    <sheetView workbookViewId="0">
      <selection sqref="A1:D1"/>
    </sheetView>
  </sheetViews>
  <sheetFormatPr defaultColWidth="22" defaultRowHeight="15.95" customHeight="1" x14ac:dyDescent="0.2"/>
  <cols>
    <col min="1" max="1" width="55.42578125" style="1" customWidth="1"/>
    <col min="2" max="3" width="22" style="1"/>
    <col min="4" max="4" width="28" style="1" customWidth="1"/>
    <col min="5" max="16384" width="22" style="1"/>
  </cols>
  <sheetData>
    <row r="1" spans="1:4" ht="44.1" customHeight="1" x14ac:dyDescent="0.2">
      <c r="A1" s="114" t="s">
        <v>77</v>
      </c>
      <c r="B1" s="115" t="s">
        <v>78</v>
      </c>
      <c r="C1" s="116" t="s">
        <v>79</v>
      </c>
      <c r="D1" s="117" t="s">
        <v>80</v>
      </c>
    </row>
    <row r="2" spans="1:4" ht="15.95" customHeight="1" x14ac:dyDescent="0.2">
      <c r="A2" s="108" t="s">
        <v>81</v>
      </c>
      <c r="B2" s="96"/>
      <c r="C2" s="97"/>
      <c r="D2" s="98"/>
    </row>
    <row r="3" spans="1:4" ht="15.95" customHeight="1" x14ac:dyDescent="0.2">
      <c r="A3" s="95" t="s">
        <v>9</v>
      </c>
      <c r="B3" s="96">
        <v>14938</v>
      </c>
      <c r="C3" s="97">
        <v>29</v>
      </c>
      <c r="D3" s="111">
        <v>433202</v>
      </c>
    </row>
    <row r="4" spans="1:4" ht="15.95" customHeight="1" x14ac:dyDescent="0.2">
      <c r="A4" s="95" t="s">
        <v>11</v>
      </c>
      <c r="B4" s="96">
        <v>4508</v>
      </c>
      <c r="C4" s="97">
        <v>18.82</v>
      </c>
      <c r="D4" s="111">
        <v>84840.56</v>
      </c>
    </row>
    <row r="5" spans="1:4" ht="15.95" customHeight="1" x14ac:dyDescent="0.2">
      <c r="A5" s="95" t="s">
        <v>12</v>
      </c>
      <c r="B5" s="96">
        <v>4936</v>
      </c>
      <c r="C5" s="97">
        <v>17.77</v>
      </c>
      <c r="D5" s="111">
        <v>87712.72</v>
      </c>
    </row>
    <row r="6" spans="1:4" ht="15.95" customHeight="1" x14ac:dyDescent="0.2">
      <c r="A6" s="95" t="s">
        <v>13</v>
      </c>
      <c r="B6" s="96">
        <v>6215</v>
      </c>
      <c r="C6" s="97">
        <v>16.37</v>
      </c>
      <c r="D6" s="111">
        <v>101739.55</v>
      </c>
    </row>
    <row r="7" spans="1:4" ht="15.95" customHeight="1" x14ac:dyDescent="0.2">
      <c r="A7" s="95" t="s">
        <v>14</v>
      </c>
      <c r="B7" s="96">
        <v>3173</v>
      </c>
      <c r="C7" s="99">
        <v>9.11</v>
      </c>
      <c r="D7" s="111">
        <f>B7*C7</f>
        <v>28906.03</v>
      </c>
    </row>
    <row r="8" spans="1:4" ht="15.95" customHeight="1" x14ac:dyDescent="0.2">
      <c r="A8" s="100"/>
      <c r="B8" s="101"/>
      <c r="C8" s="102"/>
      <c r="D8" s="112"/>
    </row>
    <row r="9" spans="1:4" ht="15.95" customHeight="1" x14ac:dyDescent="0.2">
      <c r="A9" s="108" t="s">
        <v>82</v>
      </c>
      <c r="B9" s="96"/>
      <c r="C9" s="97"/>
      <c r="D9" s="111"/>
    </row>
    <row r="10" spans="1:4" ht="15.95" customHeight="1" x14ac:dyDescent="0.2">
      <c r="A10" s="95" t="s">
        <v>9</v>
      </c>
      <c r="B10" s="96">
        <v>10788</v>
      </c>
      <c r="C10" s="97">
        <v>29</v>
      </c>
      <c r="D10" s="111">
        <v>312852</v>
      </c>
    </row>
    <row r="11" spans="1:4" ht="15.95" customHeight="1" x14ac:dyDescent="0.2">
      <c r="A11" s="95" t="s">
        <v>11</v>
      </c>
      <c r="B11" s="96">
        <v>3256</v>
      </c>
      <c r="C11" s="97">
        <v>18.82</v>
      </c>
      <c r="D11" s="111">
        <v>61277.919999999998</v>
      </c>
    </row>
    <row r="12" spans="1:4" ht="15.95" customHeight="1" x14ac:dyDescent="0.2">
      <c r="A12" s="95" t="s">
        <v>12</v>
      </c>
      <c r="B12" s="96">
        <v>4935</v>
      </c>
      <c r="C12" s="97">
        <v>17.77</v>
      </c>
      <c r="D12" s="111">
        <v>87694.95</v>
      </c>
    </row>
    <row r="13" spans="1:4" ht="15.95" customHeight="1" x14ac:dyDescent="0.2">
      <c r="A13" s="95" t="s">
        <v>13</v>
      </c>
      <c r="B13" s="96">
        <v>4488</v>
      </c>
      <c r="C13" s="97">
        <v>16.37</v>
      </c>
      <c r="D13" s="111">
        <v>73468.56</v>
      </c>
    </row>
    <row r="14" spans="1:4" ht="15.95" customHeight="1" x14ac:dyDescent="0.2">
      <c r="A14" s="100"/>
      <c r="B14" s="101"/>
      <c r="C14" s="102"/>
      <c r="D14" s="112"/>
    </row>
    <row r="15" spans="1:4" ht="15.95" customHeight="1" x14ac:dyDescent="0.2">
      <c r="A15" s="108" t="s">
        <v>83</v>
      </c>
      <c r="B15" s="96"/>
      <c r="C15" s="97"/>
      <c r="D15" s="111"/>
    </row>
    <row r="16" spans="1:4" ht="15.95" customHeight="1" x14ac:dyDescent="0.2">
      <c r="A16" s="95" t="s">
        <v>9</v>
      </c>
      <c r="B16" s="96">
        <v>15768</v>
      </c>
      <c r="C16" s="97">
        <v>29</v>
      </c>
      <c r="D16" s="111">
        <v>457272</v>
      </c>
    </row>
    <row r="17" spans="1:4" ht="15.95" customHeight="1" x14ac:dyDescent="0.2">
      <c r="A17" s="95" t="s">
        <v>11</v>
      </c>
      <c r="B17" s="96">
        <v>5759</v>
      </c>
      <c r="C17" s="97">
        <v>18.82</v>
      </c>
      <c r="D17" s="111">
        <v>108384.38</v>
      </c>
    </row>
    <row r="18" spans="1:4" ht="15.95" customHeight="1" x14ac:dyDescent="0.2">
      <c r="A18" s="95" t="s">
        <v>12</v>
      </c>
      <c r="B18" s="96">
        <v>5210</v>
      </c>
      <c r="C18" s="97">
        <v>17.77</v>
      </c>
      <c r="D18" s="111">
        <v>92581.7</v>
      </c>
    </row>
    <row r="19" spans="1:4" ht="15.95" customHeight="1" thickBot="1" x14ac:dyDescent="0.25">
      <c r="A19" s="103" t="s">
        <v>13</v>
      </c>
      <c r="B19" s="104">
        <v>6560</v>
      </c>
      <c r="C19" s="105">
        <v>16.37</v>
      </c>
      <c r="D19" s="113">
        <v>107387.20000000001</v>
      </c>
    </row>
    <row r="20" spans="1:4" ht="15.95" customHeight="1" thickBot="1" x14ac:dyDescent="0.25">
      <c r="A20" s="106"/>
      <c r="B20" s="106"/>
      <c r="C20" s="106"/>
      <c r="D20" s="106"/>
    </row>
    <row r="21" spans="1:4" ht="15.95" customHeight="1" thickBot="1" x14ac:dyDescent="0.25">
      <c r="A21" s="110" t="s">
        <v>84</v>
      </c>
      <c r="B21" s="109"/>
      <c r="C21" s="109"/>
      <c r="D21" s="107">
        <f>D3+D4+D5+D6+D7+D10+D11+D12+D13+D16+D17+D18+D19</f>
        <v>2037319.5699999998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WANDA'S MASTER BUDGET 08032021</vt:lpstr>
      <vt:lpstr>Square Footage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Holifield, Wanda (DWIB)</dc:creator>
  <cp:lastModifiedBy>Staib, Joanna (DWDB)</cp:lastModifiedBy>
  <dcterms:created xsi:type="dcterms:W3CDTF">2021-08-04T00:42:06Z</dcterms:created>
  <dcterms:modified xsi:type="dcterms:W3CDTF">2022-06-09T19:04:06Z</dcterms:modified>
</cp:coreProperties>
</file>